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5 წელი/წლიური და კვარტალური ფორმები/საიტზე განსათავსებელი ინფ/IV კვარტალი/"/>
    </mc:Choice>
  </mc:AlternateContent>
  <xr:revisionPtr revIDLastSave="68" documentId="13_ncr:1_{A1557080-FEF4-47AD-81D6-D3BCB4EBDCD7}" xr6:coauthVersionLast="47" xr6:coauthVersionMax="47" xr10:uidLastSave="{2D5BD3A3-9F2F-42A3-94E1-9C065FA71622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5" i="1"/>
  <c r="I21" i="1"/>
  <c r="G13" i="1"/>
  <c r="G21" i="1"/>
  <c r="G18" i="1"/>
  <c r="G17" i="1" s="1"/>
  <c r="G15" i="1"/>
  <c r="G14" i="1" l="1"/>
  <c r="E15" i="1" l="1"/>
  <c r="E21" i="1"/>
  <c r="I16" i="1"/>
  <c r="I22" i="1"/>
  <c r="I4" i="1"/>
  <c r="I6" i="1"/>
  <c r="I7" i="1"/>
  <c r="I8" i="1"/>
  <c r="I11" i="1"/>
  <c r="F16" i="1"/>
  <c r="F19" i="1"/>
  <c r="F21" i="1"/>
  <c r="H16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E10" i="1"/>
  <c r="D10" i="1" s="1"/>
  <c r="D14" i="1" l="1"/>
  <c r="E13" i="1"/>
  <c r="E9" i="1"/>
  <c r="E5" i="1" s="1"/>
  <c r="D5" i="1" s="1"/>
  <c r="D18" i="1"/>
  <c r="D17" i="1" s="1"/>
  <c r="D13" i="1" l="1"/>
  <c r="D9" i="1"/>
  <c r="E4" i="1"/>
  <c r="D4" i="1" s="1"/>
  <c r="F15" i="1"/>
  <c r="F20" i="1"/>
  <c r="F22" i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H4" i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<sst xmlns="http://schemas.openxmlformats.org/spreadsheetml/2006/main" count="48" uniqueCount="25">
  <si>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</si>
  <si>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</si>
  <si>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</si>
  <si>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</si>
  <si>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</si>
  <si>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</si>
  <si>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</si>
  <si>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</si>
  <si>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</si>
  <si>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</si>
  <si>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</si>
  <si>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</si>
  <si>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</si>
  <si>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</si>
  <si>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</si>
  <si>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</si>
  <si>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</si>
  <si>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</si>
  <si>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</si>
  <si>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</si>
  <si>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საქართველოში ინოვაციებისა და ტექნოლოგიების განვითარების ხელშეწყობა; ქუთაისის ტექნოლოგიური ჰაბის განვითარება</t>
  </si>
  <si>
    <t>2025 წლის გეგმა</t>
  </si>
  <si>
    <t>24.08.02.01; 24 08 02 02</t>
  </si>
  <si>
    <t>I-IV კვარტლის დაზუსტებული გეგმა</t>
  </si>
  <si>
    <t>I-IVკვარტლის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</si>
</sst>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167" fontId="2" fillId="0" borderId="0" xfId="4" applyFon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D2" sqref="D2:E2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  <col min="11" max="11" width="11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2" t="s">
        <v>15</v>
      </c>
      <c r="C2" s="21" t="s">
        <v>1</v>
      </c>
      <c r="D2" s="18" t="s">
        <v>21</v>
      </c>
      <c r="E2" s="19"/>
      <c r="F2" s="18" t="s">
        <v>23</v>
      </c>
      <c r="G2" s="20"/>
      <c r="H2" s="18" t="s">
        <v>24</v>
      </c>
      <c r="I2" s="19"/>
    </row>
    <row r="3" spans="2:10" ht="39.9" customHeight="1" thickTop="1" thickBot="1" x14ac:dyDescent="0.35">
      <c r="B3" s="22"/>
      <c r="C3" s="21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6.6" customHeight="1" thickTop="1" thickBot="1" x14ac:dyDescent="0.35">
      <c r="B4" s="2" t="s">
        <v>16</v>
      </c>
      <c r="C4" s="3" t="s">
        <v>17</v>
      </c>
      <c r="D4" s="4">
        <f>E4</f>
        <v>3550</v>
      </c>
      <c r="E4" s="4">
        <f>E5+E12</f>
        <v>3550</v>
      </c>
      <c r="F4" s="4">
        <f>G4</f>
        <v>3550</v>
      </c>
      <c r="G4" s="4">
        <f>G5+G12</f>
        <v>3550</v>
      </c>
      <c r="H4" s="4">
        <f t="shared" ref="H4:H21" si="0">SUM(I4:I4)</f>
        <v>3342.7251200000005</v>
      </c>
      <c r="I4" s="4">
        <f>SUM(I5,I12)</f>
        <v>3342.7251200000005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3550</v>
      </c>
      <c r="E5" s="6">
        <f>E6+E7+E8+E9</f>
        <v>3550</v>
      </c>
      <c r="F5" s="6">
        <f t="shared" ref="F5:I12" si="2">G5</f>
        <v>3550</v>
      </c>
      <c r="G5" s="6">
        <f>G6+G7+G8+G9</f>
        <v>3550</v>
      </c>
      <c r="H5" s="6">
        <f t="shared" si="0"/>
        <v>3342.7251200000005</v>
      </c>
      <c r="I5" s="6">
        <f>SUM(I6:I9)</f>
        <v>3342.7251200000005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1874</v>
      </c>
      <c r="E6" s="15">
        <v>1874</v>
      </c>
      <c r="F6" s="6">
        <f t="shared" si="2"/>
        <v>1874</v>
      </c>
      <c r="G6" s="6">
        <v>1874</v>
      </c>
      <c r="H6" s="6">
        <f t="shared" si="0"/>
        <v>1758.16265</v>
      </c>
      <c r="I6" s="6">
        <f>1758162.65/1000</f>
        <v>1758.16265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1611</v>
      </c>
      <c r="E7" s="15">
        <v>1611</v>
      </c>
      <c r="F7" s="6">
        <f t="shared" si="2"/>
        <v>1611</v>
      </c>
      <c r="G7" s="6">
        <v>1611</v>
      </c>
      <c r="H7" s="6">
        <f t="shared" si="0"/>
        <v>1526.1777400000001</v>
      </c>
      <c r="I7" s="6">
        <f>1526177.74/1000</f>
        <v>1526.1777400000001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60</v>
      </c>
      <c r="E8" s="15">
        <v>60</v>
      </c>
      <c r="F8" s="6">
        <f t="shared" si="2"/>
        <v>60</v>
      </c>
      <c r="G8" s="6">
        <v>60</v>
      </c>
      <c r="H8" s="6">
        <f t="shared" si="0"/>
        <v>53.872370000000004</v>
      </c>
      <c r="I8" s="6">
        <f>53872.37/1000</f>
        <v>53.872370000000004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5</v>
      </c>
      <c r="G9" s="6">
        <f>G10</f>
        <v>5</v>
      </c>
      <c r="H9" s="6">
        <f t="shared" si="0"/>
        <v>4.5123599999999993</v>
      </c>
      <c r="I9" s="6">
        <f>SUM(I10)</f>
        <v>4.5123599999999993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5</v>
      </c>
      <c r="G10" s="6">
        <f>G11</f>
        <v>5</v>
      </c>
      <c r="H10" s="6">
        <f t="shared" si="0"/>
        <v>4.5123599999999993</v>
      </c>
      <c r="I10" s="6">
        <f t="shared" ref="I10" si="3">SUM(I11)</f>
        <v>4.5123599999999993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5</v>
      </c>
      <c r="G11" s="6">
        <v>5</v>
      </c>
      <c r="H11" s="6">
        <f t="shared" si="0"/>
        <v>4.5123599999999993</v>
      </c>
      <c r="I11" s="6">
        <f>4512.36/1000</f>
        <v>4.5123599999999993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52.8" customHeight="1" thickTop="1" thickBot="1" x14ac:dyDescent="0.35">
      <c r="B13" s="2" t="s">
        <v>22</v>
      </c>
      <c r="C13" s="3" t="s">
        <v>20</v>
      </c>
      <c r="D13" s="4">
        <f>E13</f>
        <v>45300</v>
      </c>
      <c r="E13" s="4">
        <f>E14+E21+E22</f>
        <v>45300</v>
      </c>
      <c r="F13" s="4">
        <f>G13</f>
        <v>45300</v>
      </c>
      <c r="G13" s="4">
        <f>G14+G21+G22</f>
        <v>45300</v>
      </c>
      <c r="H13" s="4">
        <f t="shared" si="0"/>
        <v>43175.935269999994</v>
      </c>
      <c r="I13" s="4">
        <f>I14+I21+I22</f>
        <v>43175.935269999994</v>
      </c>
      <c r="J13" s="17"/>
    </row>
    <row r="14" spans="2:10" ht="15.6" thickTop="1" thickBot="1" x14ac:dyDescent="0.35">
      <c r="B14" s="2" t="s">
        <v>0</v>
      </c>
      <c r="C14" s="5" t="s">
        <v>5</v>
      </c>
      <c r="D14" s="6">
        <f>E14</f>
        <v>23395</v>
      </c>
      <c r="E14" s="6">
        <f>E15+E17+E16</f>
        <v>23395</v>
      </c>
      <c r="F14" s="6">
        <f t="shared" ref="F14:F22" si="4">G14</f>
        <v>23395</v>
      </c>
      <c r="G14" s="6">
        <f>G15+G17+G16</f>
        <v>23395</v>
      </c>
      <c r="H14" s="6">
        <f t="shared" si="0"/>
        <v>21774.801489999998</v>
      </c>
      <c r="I14" s="6">
        <f>I15+I17+I16</f>
        <v>21774.801489999998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13525</v>
      </c>
      <c r="E15" s="6">
        <f>13025+500</f>
        <v>13525</v>
      </c>
      <c r="F15" s="6">
        <f t="shared" si="4"/>
        <v>13525</v>
      </c>
      <c r="G15" s="6">
        <f>13025+500</f>
        <v>13525</v>
      </c>
      <c r="H15" s="6">
        <f t="shared" si="0"/>
        <v>12957.784110000001</v>
      </c>
      <c r="I15" s="6">
        <f>(12554734.97+403049.14)/1000</f>
        <v>12957.784110000001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4170</v>
      </c>
      <c r="E16" s="6">
        <v>4170</v>
      </c>
      <c r="F16" s="6">
        <f>G16</f>
        <v>4170</v>
      </c>
      <c r="G16" s="6">
        <v>4170</v>
      </c>
      <c r="H16" s="6">
        <f t="shared" si="0"/>
        <v>4133.6442299999999</v>
      </c>
      <c r="I16" s="6">
        <f>4133644.23/1000</f>
        <v>4133.6442299999999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5700</v>
      </c>
      <c r="E17" s="6">
        <f t="shared" ref="E17:I17" si="6">E18</f>
        <v>5700</v>
      </c>
      <c r="F17" s="6">
        <f>F18</f>
        <v>5700</v>
      </c>
      <c r="G17" s="6">
        <f t="shared" si="6"/>
        <v>5700</v>
      </c>
      <c r="H17" s="6">
        <f t="shared" si="6"/>
        <v>4683.3731500000004</v>
      </c>
      <c r="I17" s="6">
        <f t="shared" si="6"/>
        <v>4683.3731500000004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5700</v>
      </c>
      <c r="E18" s="6">
        <f>E19</f>
        <v>5700</v>
      </c>
      <c r="F18" s="6">
        <f t="shared" si="4"/>
        <v>5700</v>
      </c>
      <c r="G18" s="6">
        <f>G19</f>
        <v>5700</v>
      </c>
      <c r="H18" s="6">
        <f t="shared" si="0"/>
        <v>4683.3731500000004</v>
      </c>
      <c r="I18" s="6">
        <f t="shared" ref="I18" si="7">SUM(I19)</f>
        <v>4683.3731500000004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5700</v>
      </c>
      <c r="E19" s="6">
        <v>5700</v>
      </c>
      <c r="F19" s="6">
        <f>G19</f>
        <v>5700</v>
      </c>
      <c r="G19" s="6">
        <v>5700</v>
      </c>
      <c r="H19" s="6">
        <f t="shared" si="0"/>
        <v>4683.3731500000004</v>
      </c>
      <c r="I19" s="6">
        <f>4683373.15/1000</f>
        <v>4683.3731500000004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18820</v>
      </c>
      <c r="E21" s="6">
        <f>1100+17720</f>
        <v>18820</v>
      </c>
      <c r="F21" s="6">
        <f t="shared" si="4"/>
        <v>18820</v>
      </c>
      <c r="G21" s="6">
        <f>1100+17720</f>
        <v>18820</v>
      </c>
      <c r="H21" s="6">
        <f t="shared" si="0"/>
        <v>18317.080239999999</v>
      </c>
      <c r="I21" s="6">
        <f>(1084559.54+17232520.7)/1000</f>
        <v>18317.080239999999</v>
      </c>
    </row>
    <row r="22" spans="2:9" ht="15.6" thickTop="1" thickBot="1" x14ac:dyDescent="0.35">
      <c r="B22" s="2"/>
      <c r="C22" s="14" t="s">
        <v>14</v>
      </c>
      <c r="D22" s="6">
        <f t="shared" si="5"/>
        <v>3085</v>
      </c>
      <c r="E22" s="6">
        <v>3085</v>
      </c>
      <c r="F22" s="6">
        <f t="shared" si="4"/>
        <v>3085</v>
      </c>
      <c r="G22" s="6">
        <v>3085</v>
      </c>
      <c r="H22" s="6">
        <v>0</v>
      </c>
      <c r="I22" s="6">
        <f>3084053.54/1000</f>
        <v>3084.0535399999999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2025-12-26T12:45:24Z</dcterms:modified>
  <cp:category/>
  <cp:contentStatus/>
</cp:coreProperties>
</file>