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ta Khachapuridze\Desktop\თამთას D\ახლები GITA\2024 წელი\წლიური და კვარტალური ფორმები\საიტზე განსათავსებელი ინფ\II კვარტალი\"/>
    </mc:Choice>
  </mc:AlternateContent>
  <xr:revisionPtr revIDLastSave="0" documentId="13_ncr:1_{AFA5C478-7436-4BC3-9C2C-9FF81CC0EA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Sheet1!$B$1:$I$22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5" i="1"/>
  <c r="I16" i="1"/>
  <c r="I19" i="1"/>
  <c r="I21" i="1"/>
  <c r="I22" i="1"/>
  <c r="G13" i="1"/>
  <c r="I6" i="1"/>
  <c r="I7" i="1"/>
  <c r="I8" i="1"/>
  <c r="I11" i="1"/>
  <c r="F21" i="1"/>
  <c r="D6" i="1"/>
  <c r="D15" i="1" l="1"/>
  <c r="I12" i="1" l="1"/>
  <c r="D16" i="1"/>
  <c r="H12" i="1"/>
  <c r="G12" i="1" s="1"/>
  <c r="F12" i="1" s="1"/>
  <c r="E12" i="1" s="1"/>
  <c r="D12" i="1" s="1"/>
  <c r="H15" i="1"/>
  <c r="H19" i="1"/>
  <c r="H21" i="1"/>
  <c r="D19" i="1" l="1"/>
  <c r="D20" i="1"/>
  <c r="D21" i="1"/>
  <c r="D22" i="1"/>
  <c r="D7" i="1"/>
  <c r="D8" i="1"/>
  <c r="D11" i="1"/>
  <c r="E18" i="1"/>
  <c r="E17" i="1" s="1"/>
  <c r="E14" i="1" s="1"/>
  <c r="D14" i="1" s="1"/>
  <c r="E10" i="1"/>
  <c r="D10" i="1" s="1"/>
  <c r="E9" i="1" l="1"/>
  <c r="E5" i="1" s="1"/>
  <c r="D5" i="1" s="1"/>
  <c r="D18" i="1"/>
  <c r="D17" i="1" s="1"/>
  <c r="E13" i="1" l="1"/>
  <c r="D13" i="1" s="1"/>
  <c r="D9" i="1"/>
  <c r="E4" i="1"/>
  <c r="D4" i="1" s="1"/>
  <c r="F15" i="1"/>
  <c r="F19" i="1"/>
  <c r="F20" i="1"/>
  <c r="F22" i="1"/>
  <c r="G18" i="1"/>
  <c r="G17" i="1" s="1"/>
  <c r="G14" i="1" s="1"/>
  <c r="F6" i="1"/>
  <c r="F7" i="1"/>
  <c r="F8" i="1"/>
  <c r="F11" i="1"/>
  <c r="G10" i="1"/>
  <c r="G9" i="1" s="1"/>
  <c r="G5" i="1" s="1"/>
  <c r="F5" i="1" s="1"/>
  <c r="F13" i="1" l="1"/>
  <c r="F18" i="1"/>
  <c r="F17" i="1" s="1"/>
  <c r="F10" i="1"/>
  <c r="F9" i="1"/>
  <c r="G4" i="1"/>
  <c r="F4" i="1" s="1"/>
  <c r="H20" i="1"/>
  <c r="I18" i="1"/>
  <c r="I17" i="1" s="1"/>
  <c r="I14" i="1" s="1"/>
  <c r="F14" i="1" l="1"/>
  <c r="H18" i="1"/>
  <c r="H17" i="1" s="1"/>
  <c r="H11" i="1"/>
  <c r="I10" i="1"/>
  <c r="I9" i="1" s="1"/>
  <c r="H8" i="1"/>
  <c r="H7" i="1"/>
  <c r="H6" i="1"/>
  <c r="H14" i="1" l="1"/>
  <c r="I5" i="1"/>
  <c r="H9" i="1"/>
  <c r="H10" i="1"/>
  <c r="H13" i="1" l="1"/>
  <c r="I4" i="1"/>
  <c r="H4" i="1" s="1"/>
  <c r="H5" i="1"/>
</calcChain>
</file>

<file path=xl/sharedStrings.xml><?xml version="1.0" encoding="utf-8"?>
<sst xmlns="http://schemas.openxmlformats.org/spreadsheetml/2006/main" count="48" uniqueCount="25">
  <si>
    <t/>
  </si>
  <si>
    <t>დასახელება</t>
  </si>
  <si>
    <t>სულ</t>
  </si>
  <si>
    <t>საბიუჯეტო სახსრები</t>
  </si>
  <si>
    <t xml:space="preserve">საბიუჯეტო სახსრები </t>
  </si>
  <si>
    <t>ხარჯები</t>
  </si>
  <si>
    <t>შრომის ანაზღაურება</t>
  </si>
  <si>
    <t>საქონელი და მომსახურება</t>
  </si>
  <si>
    <t>სოციალური უზრუნველყოფა</t>
  </si>
  <si>
    <t>სხვა ხარჯები</t>
  </si>
  <si>
    <t>სხვადასხვა ხარჯები</t>
  </si>
  <si>
    <t>სხვადასხვა მიმდინარე ხარჯები</t>
  </si>
  <si>
    <t>სხვადასხვა კაპიტალური ხარჯები</t>
  </si>
  <si>
    <t>არაფინანსური აქტივების ზრდა</t>
  </si>
  <si>
    <t>ფინანსური აქტივების ზრდა</t>
  </si>
  <si>
    <t>პროგრამული კოდი</t>
  </si>
  <si>
    <t>24 08 01</t>
  </si>
  <si>
    <t>24 08 02</t>
  </si>
  <si>
    <t>სსიპ - საქართველოს ინოვაციების და ტექნოლოგიების სააგენტო</t>
  </si>
  <si>
    <t>საქართველოში ინოვაციებისა და ტექნოლოგიების განვითარების ხელშეწყობა</t>
  </si>
  <si>
    <t>ათას ლარებში</t>
  </si>
  <si>
    <t>სუბსიდია</t>
  </si>
  <si>
    <t>2024 წლის დაზუსტებული გეგმა</t>
  </si>
  <si>
    <t>I-II კვარტლის დაზუსტებული გეგმა</t>
  </si>
  <si>
    <t>I-II კვარტლის საკასო შესრულება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</si>
</sst>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₾&quot;_-;\-* #,##0\ &quot;₾&quot;_-;_-* &quot;-&quot;\ &quot;₾&quot;_-;_-@_-"/>
    <numFmt numFmtId="165" formatCode="_-* #,##0\ _₾_-;\-* #,##0\ _₾_-;_-* &quot;-&quot;\ _₾_-;_-@_-"/>
    <numFmt numFmtId="166" formatCode="_-* #,##0.00\ &quot;₾&quot;_-;\-* #,##0.00\ &quot;₾&quot;_-;_-* &quot;-&quot;??\ &quot;₾&quot;_-;_-@_-"/>
    <numFmt numFmtId="167" formatCode="_-* #,##0.00\ _₾_-;\-* #,##0.00\ _₾_-;_-* &quot;-&quot;??\ _₾_-;_-@_-"/>
  </numFmts>
  <fonts count="9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rgb="FF000000"/>
      <name val="Sylfaen"/>
      <family val="2"/>
    </font>
    <font>
      <b/>
      <sz val="10"/>
      <color rgb="FF000000"/>
      <name val="Arial"/>
      <family val="2"/>
    </font>
    <font>
      <sz val="10"/>
      <color rgb="FF000000"/>
      <name val="Sylfaen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  <font>
      <b/>
      <sz val="10"/>
      <color rgb="FF00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double">
        <color rgb="FFD3D3D3"/>
      </left>
      <right style="double">
        <color rgb="FFD3D3D3"/>
      </right>
      <top style="double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/>
      <right/>
      <top/>
      <bottom style="double">
        <color rgb="FFD3D3D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">
    <xf numFmtId="0" fontId="2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4" fontId="6" fillId="0" borderId="1" xfId="0" applyNumberFormat="1" applyFon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1" readingOrder="1"/>
    </xf>
    <xf numFmtId="4" fontId="0" fillId="0" borderId="1" xfId="0" applyNumberForma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2" readingOrder="1"/>
    </xf>
    <xf numFmtId="0" fontId="5" fillId="0" borderId="1" xfId="0" applyFont="1" applyBorder="1" applyAlignment="1">
      <alignment horizontal="left" vertical="center" wrapText="1" indent="3" readingOrder="1"/>
    </xf>
    <xf numFmtId="0" fontId="5" fillId="0" borderId="1" xfId="0" applyFont="1" applyBorder="1" applyAlignment="1">
      <alignment horizontal="left" vertical="center" wrapText="1" indent="4" readingOrder="1"/>
    </xf>
    <xf numFmtId="0" fontId="2" fillId="2" borderId="0" xfId="0" applyFont="1" applyFill="1"/>
    <xf numFmtId="0" fontId="5" fillId="0" borderId="2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3" readingOrder="1"/>
    </xf>
    <xf numFmtId="0" fontId="5" fillId="0" borderId="2" xfId="0" applyFont="1" applyBorder="1" applyAlignment="1">
      <alignment horizontal="left" vertical="center" wrapText="1" indent="4" readingOrder="1"/>
    </xf>
    <xf numFmtId="0" fontId="5" fillId="0" borderId="2" xfId="0" applyFont="1" applyBorder="1" applyAlignment="1">
      <alignment horizontal="left" vertical="center" wrapText="1" inden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center" readingOrder="1"/>
    </xf>
    <xf numFmtId="0" fontId="8" fillId="0" borderId="1" xfId="0" applyFont="1" applyBorder="1" applyAlignment="1">
      <alignment horizontal="center" vertical="center" wrapText="1" readingOrder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3"/>
  <sheetViews>
    <sheetView showGridLines="0" tabSelected="1" view="pageBreakPreview" zoomScaleSheetLayoutView="100" workbookViewId="0">
      <pane xSplit="3" ySplit="3" topLeftCell="D4" activePane="bottomRight" state="frozen"/>
      <selection pane="topRight" activeCell="C1" sqref="C1"/>
      <selection pane="bottomLeft" activeCell="A6" sqref="A6"/>
      <selection pane="bottomRight" activeCell="D13" sqref="D13"/>
    </sheetView>
  </sheetViews>
  <sheetFormatPr defaultColWidth="9.109375" defaultRowHeight="14.4" x14ac:dyDescent="0.3"/>
  <cols>
    <col min="1" max="1" width="3.6640625" customWidth="1"/>
    <col min="2" max="2" width="13.6640625" customWidth="1"/>
    <col min="3" max="3" width="61.6640625" customWidth="1"/>
    <col min="4" max="9" width="15.109375" customWidth="1"/>
  </cols>
  <sheetData>
    <row r="1" spans="2:9" ht="15" thickBot="1" x14ac:dyDescent="0.35">
      <c r="I1" t="s">
        <v>20</v>
      </c>
    </row>
    <row r="2" spans="2:9" ht="38.25" customHeight="1" thickTop="1" thickBot="1" x14ac:dyDescent="0.35">
      <c r="B2" s="21" t="s">
        <v>15</v>
      </c>
      <c r="C2" s="20" t="s">
        <v>1</v>
      </c>
      <c r="D2" s="17" t="s">
        <v>22</v>
      </c>
      <c r="E2" s="18"/>
      <c r="F2" s="17" t="s">
        <v>23</v>
      </c>
      <c r="G2" s="19"/>
      <c r="H2" s="17" t="s">
        <v>24</v>
      </c>
      <c r="I2" s="18"/>
    </row>
    <row r="3" spans="2:9" ht="39.9" customHeight="1" thickTop="1" thickBot="1" x14ac:dyDescent="0.35">
      <c r="B3" s="21"/>
      <c r="C3" s="20"/>
      <c r="D3" s="1" t="s">
        <v>2</v>
      </c>
      <c r="E3" s="1" t="s">
        <v>4</v>
      </c>
      <c r="F3" s="1" t="s">
        <v>2</v>
      </c>
      <c r="G3" s="1" t="s">
        <v>3</v>
      </c>
      <c r="H3" s="1" t="s">
        <v>2</v>
      </c>
      <c r="I3" s="1" t="s">
        <v>3</v>
      </c>
    </row>
    <row r="4" spans="2:9" ht="30" thickTop="1" thickBot="1" x14ac:dyDescent="0.35">
      <c r="B4" s="2" t="s">
        <v>16</v>
      </c>
      <c r="C4" s="3" t="s">
        <v>18</v>
      </c>
      <c r="D4" s="4">
        <f>E4</f>
        <v>3295</v>
      </c>
      <c r="E4" s="4">
        <f>E5+E12</f>
        <v>3295</v>
      </c>
      <c r="F4" s="4">
        <f>G4</f>
        <v>1580</v>
      </c>
      <c r="G4" s="4">
        <f>G5+G12</f>
        <v>1580</v>
      </c>
      <c r="H4" s="4">
        <f t="shared" ref="H4:H21" si="0">SUM(I4:I4)</f>
        <v>1262.13777</v>
      </c>
      <c r="I4" s="4">
        <f>SUM(I5,I12)</f>
        <v>1262.13777</v>
      </c>
    </row>
    <row r="5" spans="2:9" ht="15.6" thickTop="1" thickBot="1" x14ac:dyDescent="0.35">
      <c r="B5" s="2" t="s">
        <v>0</v>
      </c>
      <c r="C5" s="5" t="s">
        <v>5</v>
      </c>
      <c r="D5" s="6">
        <f t="shared" ref="D5:E12" si="1">E5</f>
        <v>3295</v>
      </c>
      <c r="E5" s="6">
        <f>E6+E7+E8+E9</f>
        <v>3295</v>
      </c>
      <c r="F5" s="6">
        <f t="shared" ref="F5:I12" si="2">G5</f>
        <v>1580</v>
      </c>
      <c r="G5" s="6">
        <f>G6+G7+G8+G9</f>
        <v>1580</v>
      </c>
      <c r="H5" s="6">
        <f t="shared" si="0"/>
        <v>1262.13777</v>
      </c>
      <c r="I5" s="6">
        <f>SUM(I6:I9)</f>
        <v>1262.13777</v>
      </c>
    </row>
    <row r="6" spans="2:9" s="10" customFormat="1" ht="15.6" thickTop="1" thickBot="1" x14ac:dyDescent="0.35">
      <c r="B6" s="2" t="s">
        <v>0</v>
      </c>
      <c r="C6" s="7" t="s">
        <v>6</v>
      </c>
      <c r="D6" s="6">
        <f>E6</f>
        <v>1564</v>
      </c>
      <c r="E6" s="15">
        <v>1564</v>
      </c>
      <c r="F6" s="6">
        <f t="shared" si="2"/>
        <v>585</v>
      </c>
      <c r="G6" s="6">
        <v>585</v>
      </c>
      <c r="H6" s="6">
        <f t="shared" si="0"/>
        <v>553.98236999999995</v>
      </c>
      <c r="I6" s="6">
        <f>553982.37/1000</f>
        <v>553.98236999999995</v>
      </c>
    </row>
    <row r="7" spans="2:9" s="10" customFormat="1" ht="15.6" thickTop="1" thickBot="1" x14ac:dyDescent="0.35">
      <c r="B7" s="2" t="s">
        <v>0</v>
      </c>
      <c r="C7" s="7" t="s">
        <v>7</v>
      </c>
      <c r="D7" s="6">
        <f t="shared" si="1"/>
        <v>1688</v>
      </c>
      <c r="E7" s="15">
        <v>1688</v>
      </c>
      <c r="F7" s="6">
        <f t="shared" si="2"/>
        <v>958</v>
      </c>
      <c r="G7" s="6">
        <v>958</v>
      </c>
      <c r="H7" s="6">
        <f t="shared" si="0"/>
        <v>682.32823999999994</v>
      </c>
      <c r="I7" s="6">
        <f>682328.24/1000</f>
        <v>682.32823999999994</v>
      </c>
    </row>
    <row r="8" spans="2:9" s="10" customFormat="1" ht="15.6" thickTop="1" thickBot="1" x14ac:dyDescent="0.35">
      <c r="B8" s="2" t="s">
        <v>0</v>
      </c>
      <c r="C8" s="7" t="s">
        <v>8</v>
      </c>
      <c r="D8" s="6">
        <f t="shared" si="1"/>
        <v>38</v>
      </c>
      <c r="E8" s="15">
        <v>38</v>
      </c>
      <c r="F8" s="6">
        <f t="shared" si="2"/>
        <v>34</v>
      </c>
      <c r="G8" s="6">
        <v>34</v>
      </c>
      <c r="H8" s="6">
        <f t="shared" si="0"/>
        <v>24.68074</v>
      </c>
      <c r="I8" s="6">
        <f>24680.74/1000</f>
        <v>24.68074</v>
      </c>
    </row>
    <row r="9" spans="2:9" ht="15.6" thickTop="1" thickBot="1" x14ac:dyDescent="0.35">
      <c r="B9" s="2" t="s">
        <v>0</v>
      </c>
      <c r="C9" s="7" t="s">
        <v>9</v>
      </c>
      <c r="D9" s="6">
        <f t="shared" si="1"/>
        <v>5</v>
      </c>
      <c r="E9" s="6">
        <f>E10</f>
        <v>5</v>
      </c>
      <c r="F9" s="6">
        <f t="shared" si="2"/>
        <v>3</v>
      </c>
      <c r="G9" s="6">
        <f>G10</f>
        <v>3</v>
      </c>
      <c r="H9" s="6">
        <f t="shared" si="0"/>
        <v>1.14642</v>
      </c>
      <c r="I9" s="6">
        <f t="shared" ref="I9:I10" si="3">SUM(I10)</f>
        <v>1.14642</v>
      </c>
    </row>
    <row r="10" spans="2:9" ht="15.6" thickTop="1" thickBot="1" x14ac:dyDescent="0.35">
      <c r="B10" s="2" t="s">
        <v>0</v>
      </c>
      <c r="C10" s="8" t="s">
        <v>10</v>
      </c>
      <c r="D10" s="6">
        <f t="shared" si="1"/>
        <v>5</v>
      </c>
      <c r="E10" s="6">
        <f>E11</f>
        <v>5</v>
      </c>
      <c r="F10" s="6">
        <f t="shared" si="2"/>
        <v>3</v>
      </c>
      <c r="G10" s="6">
        <f>G11</f>
        <v>3</v>
      </c>
      <c r="H10" s="6">
        <f t="shared" si="0"/>
        <v>1.14642</v>
      </c>
      <c r="I10" s="6">
        <f t="shared" si="3"/>
        <v>1.14642</v>
      </c>
    </row>
    <row r="11" spans="2:9" s="10" customFormat="1" ht="15.6" thickTop="1" thickBot="1" x14ac:dyDescent="0.35">
      <c r="B11" s="2" t="s">
        <v>0</v>
      </c>
      <c r="C11" s="9" t="s">
        <v>11</v>
      </c>
      <c r="D11" s="6">
        <f t="shared" si="1"/>
        <v>5</v>
      </c>
      <c r="E11" s="6">
        <v>5</v>
      </c>
      <c r="F11" s="6">
        <f t="shared" si="2"/>
        <v>3</v>
      </c>
      <c r="G11" s="6">
        <v>3</v>
      </c>
      <c r="H11" s="6">
        <f t="shared" si="0"/>
        <v>1.14642</v>
      </c>
      <c r="I11" s="6">
        <f>1146.42/1000</f>
        <v>1.14642</v>
      </c>
    </row>
    <row r="12" spans="2:9" s="10" customFormat="1" ht="15.6" thickTop="1" thickBot="1" x14ac:dyDescent="0.35">
      <c r="B12" s="2" t="s">
        <v>0</v>
      </c>
      <c r="C12" s="5" t="s">
        <v>13</v>
      </c>
      <c r="D12" s="6">
        <f t="shared" si="1"/>
        <v>0</v>
      </c>
      <c r="E12" s="6">
        <f t="shared" si="1"/>
        <v>0</v>
      </c>
      <c r="F12" s="6">
        <f t="shared" si="2"/>
        <v>0</v>
      </c>
      <c r="G12" s="6">
        <f t="shared" si="2"/>
        <v>0</v>
      </c>
      <c r="H12" s="6">
        <f t="shared" si="0"/>
        <v>0</v>
      </c>
      <c r="I12" s="6">
        <f t="shared" si="2"/>
        <v>0</v>
      </c>
    </row>
    <row r="13" spans="2:9" ht="30" thickTop="1" thickBot="1" x14ac:dyDescent="0.35">
      <c r="B13" s="2" t="s">
        <v>17</v>
      </c>
      <c r="C13" s="3" t="s">
        <v>19</v>
      </c>
      <c r="D13" s="4">
        <f>E13</f>
        <v>24805</v>
      </c>
      <c r="E13" s="4">
        <f>E14+E21</f>
        <v>24805</v>
      </c>
      <c r="F13" s="4">
        <f>G13</f>
        <v>11279</v>
      </c>
      <c r="G13" s="4">
        <f>G14+G21+G22</f>
        <v>11279</v>
      </c>
      <c r="H13" s="4">
        <f t="shared" si="0"/>
        <v>7528.4560600000004</v>
      </c>
      <c r="I13" s="4">
        <f>I14+I21+I22</f>
        <v>7528.4560600000004</v>
      </c>
    </row>
    <row r="14" spans="2:9" ht="15.6" thickTop="1" thickBot="1" x14ac:dyDescent="0.35">
      <c r="B14" s="2" t="s">
        <v>0</v>
      </c>
      <c r="C14" s="5" t="s">
        <v>5</v>
      </c>
      <c r="D14" s="6">
        <f>E14</f>
        <v>21605</v>
      </c>
      <c r="E14" s="6">
        <f>E15+E17+E16</f>
        <v>21605</v>
      </c>
      <c r="F14" s="6">
        <f t="shared" ref="F14:F22" si="4">G14</f>
        <v>9744</v>
      </c>
      <c r="G14" s="6">
        <f>G15+G17+G16</f>
        <v>9744</v>
      </c>
      <c r="H14" s="6">
        <f t="shared" si="0"/>
        <v>6255.6748100000004</v>
      </c>
      <c r="I14" s="6">
        <f>I15+I17+I16</f>
        <v>6255.6748100000004</v>
      </c>
    </row>
    <row r="15" spans="2:9" ht="15.6" thickTop="1" thickBot="1" x14ac:dyDescent="0.35">
      <c r="B15" s="2" t="s">
        <v>0</v>
      </c>
      <c r="C15" s="7" t="s">
        <v>7</v>
      </c>
      <c r="D15" s="6">
        <f>E15</f>
        <v>11105</v>
      </c>
      <c r="E15" s="6">
        <v>11105</v>
      </c>
      <c r="F15" s="6">
        <f t="shared" si="4"/>
        <v>5929</v>
      </c>
      <c r="G15" s="6">
        <v>5929</v>
      </c>
      <c r="H15" s="6">
        <f t="shared" si="0"/>
        <v>4002.1951200000003</v>
      </c>
      <c r="I15" s="6">
        <f>4002195.12/1000</f>
        <v>4002.1951200000003</v>
      </c>
    </row>
    <row r="16" spans="2:9" ht="15.6" thickTop="1" thickBot="1" x14ac:dyDescent="0.35">
      <c r="B16" s="2"/>
      <c r="C16" s="16" t="s">
        <v>21</v>
      </c>
      <c r="D16" s="6">
        <f t="shared" ref="D16:D22" si="5">E16</f>
        <v>6800</v>
      </c>
      <c r="E16" s="6">
        <v>6800</v>
      </c>
      <c r="F16" s="6">
        <v>0</v>
      </c>
      <c r="G16" s="6">
        <v>2415</v>
      </c>
      <c r="H16" s="6">
        <v>0</v>
      </c>
      <c r="I16" s="6">
        <f>1552594.29/1000</f>
        <v>1552.59429</v>
      </c>
    </row>
    <row r="17" spans="2:9" ht="15.6" thickTop="1" thickBot="1" x14ac:dyDescent="0.35">
      <c r="B17" s="2" t="s">
        <v>0</v>
      </c>
      <c r="C17" s="11" t="s">
        <v>9</v>
      </c>
      <c r="D17" s="6">
        <f>D18</f>
        <v>3700</v>
      </c>
      <c r="E17" s="6">
        <f t="shared" ref="E17:I17" si="6">E18</f>
        <v>3700</v>
      </c>
      <c r="F17" s="6">
        <f t="shared" si="6"/>
        <v>1400</v>
      </c>
      <c r="G17" s="6">
        <f t="shared" si="6"/>
        <v>1400</v>
      </c>
      <c r="H17" s="6">
        <f t="shared" si="6"/>
        <v>700.8854</v>
      </c>
      <c r="I17" s="6">
        <f t="shared" si="6"/>
        <v>700.8854</v>
      </c>
    </row>
    <row r="18" spans="2:9" ht="15.6" thickTop="1" thickBot="1" x14ac:dyDescent="0.35">
      <c r="B18" s="2" t="s">
        <v>0</v>
      </c>
      <c r="C18" s="12" t="s">
        <v>10</v>
      </c>
      <c r="D18" s="6">
        <f t="shared" si="5"/>
        <v>3700</v>
      </c>
      <c r="E18" s="6">
        <f>E19</f>
        <v>3700</v>
      </c>
      <c r="F18" s="6">
        <f t="shared" si="4"/>
        <v>1400</v>
      </c>
      <c r="G18" s="6">
        <f>G19</f>
        <v>1400</v>
      </c>
      <c r="H18" s="6">
        <f t="shared" si="0"/>
        <v>700.8854</v>
      </c>
      <c r="I18" s="6">
        <f t="shared" ref="I18" si="7">SUM(I19)</f>
        <v>700.8854</v>
      </c>
    </row>
    <row r="19" spans="2:9" ht="15.6" thickTop="1" thickBot="1" x14ac:dyDescent="0.35">
      <c r="B19" s="2" t="s">
        <v>0</v>
      </c>
      <c r="C19" s="13" t="s">
        <v>11</v>
      </c>
      <c r="D19" s="6">
        <f t="shared" si="5"/>
        <v>3700</v>
      </c>
      <c r="E19" s="6">
        <v>3700</v>
      </c>
      <c r="F19" s="6">
        <f t="shared" si="4"/>
        <v>1400</v>
      </c>
      <c r="G19" s="6">
        <v>1400</v>
      </c>
      <c r="H19" s="6">
        <f t="shared" si="0"/>
        <v>700.8854</v>
      </c>
      <c r="I19" s="6">
        <f>700885.4/1000</f>
        <v>700.8854</v>
      </c>
    </row>
    <row r="20" spans="2:9" ht="15.6" thickTop="1" thickBot="1" x14ac:dyDescent="0.35">
      <c r="B20" s="2" t="s">
        <v>0</v>
      </c>
      <c r="C20" s="13" t="s">
        <v>12</v>
      </c>
      <c r="D20" s="6">
        <f t="shared" si="5"/>
        <v>0</v>
      </c>
      <c r="E20" s="6">
        <v>0</v>
      </c>
      <c r="F20" s="6">
        <f t="shared" si="4"/>
        <v>0</v>
      </c>
      <c r="G20" s="6">
        <v>0</v>
      </c>
      <c r="H20" s="6">
        <f t="shared" si="0"/>
        <v>0</v>
      </c>
      <c r="I20" s="6">
        <v>0</v>
      </c>
    </row>
    <row r="21" spans="2:9" ht="15.6" thickTop="1" thickBot="1" x14ac:dyDescent="0.35">
      <c r="B21" s="2" t="s">
        <v>0</v>
      </c>
      <c r="C21" s="5" t="s">
        <v>13</v>
      </c>
      <c r="D21" s="6">
        <f t="shared" si="5"/>
        <v>3200</v>
      </c>
      <c r="E21" s="6">
        <v>3200</v>
      </c>
      <c r="F21" s="6">
        <f t="shared" si="4"/>
        <v>350</v>
      </c>
      <c r="G21" s="6">
        <v>350</v>
      </c>
      <c r="H21" s="6">
        <f t="shared" si="0"/>
        <v>98.75</v>
      </c>
      <c r="I21" s="6">
        <f>98750/1000</f>
        <v>98.75</v>
      </c>
    </row>
    <row r="22" spans="2:9" ht="15.6" thickTop="1" thickBot="1" x14ac:dyDescent="0.35">
      <c r="B22" s="2"/>
      <c r="C22" s="14" t="s">
        <v>14</v>
      </c>
      <c r="D22" s="6">
        <f t="shared" si="5"/>
        <v>1185</v>
      </c>
      <c r="E22" s="6">
        <v>1185</v>
      </c>
      <c r="F22" s="6">
        <f t="shared" si="4"/>
        <v>1185</v>
      </c>
      <c r="G22" s="6">
        <v>1185</v>
      </c>
      <c r="H22" s="6">
        <v>0</v>
      </c>
      <c r="I22" s="6">
        <f>1174031.25/1000</f>
        <v>1174.03125</v>
      </c>
    </row>
    <row r="23" spans="2:9" ht="15" thickTop="1" x14ac:dyDescent="0.3"/>
  </sheetData>
  <mergeCells count="5">
    <mergeCell ref="D2:E2"/>
    <mergeCell ref="F2:G2"/>
    <mergeCell ref="C2:C3"/>
    <mergeCell ref="B2:B3"/>
    <mergeCell ref="H2:I2"/>
  </mergeCells>
  <printOptions horizontalCentered="1"/>
  <pageMargins left="0.19685039370078741" right="0.19685039370078741" top="0.19685039370078741" bottom="0.19685039370078741" header="0" footer="0"/>
  <pageSetup scale="2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Irakli Gujabidze</dc:creator>
  <cp:keywords/>
  <dc:description/>
  <cp:lastModifiedBy>Tamta Khachapuridze</cp:lastModifiedBy>
  <cp:lastPrinted>2017-12-14T06:13:09Z</cp:lastPrinted>
  <dcterms:created xsi:type="dcterms:W3CDTF">2017-12-14T05:20:32Z</dcterms:created>
  <dcterms:modified xsi:type="dcterms:W3CDTF">2024-07-02T06:28:13Z</dcterms:modified>
  <cp:category/>
  <cp:contentStatus/>
</cp:coreProperties>
</file>