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hachapuridze\Desktop\სხვადასხვა\საიტზე განსათავსებელი ინფ. 1 კვ\"/>
    </mc:Choice>
  </mc:AlternateContent>
  <bookViews>
    <workbookView xWindow="0" yWindow="0" windowWidth="20730" windowHeight="11760"/>
  </bookViews>
  <sheets>
    <sheet name="Sheet1" sheetId="1" r:id="rId1"/>
  </sheets>
  <definedNames>
    <definedName name="_xlnm.Print_Area" localSheetId="0">Sheet1!$B$1:$I$22</definedName>
  </definedNames>
  <calcPr calcId="162913"/>
</workbook>
</file>

<file path=xl/calcChain.xml><?xml version="1.0" encoding="utf-8"?>
<calcChain xmlns="http://schemas.openxmlformats.org/spreadsheetml/2006/main">
  <c r="I15" i="1" l="1"/>
  <c r="I16" i="1"/>
  <c r="I19" i="1"/>
  <c r="I21" i="1"/>
  <c r="G15" i="1"/>
  <c r="G14" i="1"/>
  <c r="G21" i="1"/>
  <c r="E15" i="1"/>
  <c r="E14" i="1"/>
  <c r="E21" i="1"/>
  <c r="I12" i="1"/>
  <c r="D16" i="1"/>
  <c r="H12" i="1"/>
  <c r="G12" i="1" s="1"/>
  <c r="F12" i="1" s="1"/>
  <c r="E12" i="1" s="1"/>
  <c r="D12" i="1" s="1"/>
  <c r="H15" i="1"/>
  <c r="H19" i="1"/>
  <c r="H21" i="1"/>
  <c r="D15" i="1" l="1"/>
  <c r="D17" i="1"/>
  <c r="D19" i="1"/>
  <c r="D20" i="1"/>
  <c r="D21" i="1"/>
  <c r="D22" i="1"/>
  <c r="D6" i="1"/>
  <c r="D7" i="1"/>
  <c r="D8" i="1"/>
  <c r="D11" i="1"/>
  <c r="E18" i="1"/>
  <c r="E10" i="1"/>
  <c r="D10" i="1" s="1"/>
  <c r="D14" i="1" l="1"/>
  <c r="E9" i="1"/>
  <c r="E5" i="1" s="1"/>
  <c r="D5" i="1" s="1"/>
  <c r="D18" i="1"/>
  <c r="E13" i="1" l="1"/>
  <c r="D13" i="1" s="1"/>
  <c r="D9" i="1"/>
  <c r="E4" i="1"/>
  <c r="D4" i="1" s="1"/>
  <c r="F15" i="1"/>
  <c r="F17" i="1"/>
  <c r="F19" i="1"/>
  <c r="F20" i="1"/>
  <c r="F21" i="1"/>
  <c r="F22" i="1"/>
  <c r="G18" i="1"/>
  <c r="F6" i="1"/>
  <c r="F7" i="1"/>
  <c r="F8" i="1"/>
  <c r="F11" i="1"/>
  <c r="G10" i="1"/>
  <c r="G9" i="1" s="1"/>
  <c r="G5" i="1" s="1"/>
  <c r="F5" i="1" s="1"/>
  <c r="G13" i="1" l="1"/>
  <c r="F13" i="1" s="1"/>
  <c r="F18" i="1"/>
  <c r="F10" i="1"/>
  <c r="F9" i="1"/>
  <c r="G4" i="1"/>
  <c r="F4" i="1" s="1"/>
  <c r="H20" i="1"/>
  <c r="I18" i="1"/>
  <c r="H17" i="1"/>
  <c r="I14" i="1" l="1"/>
  <c r="I13" i="1" s="1"/>
  <c r="F14" i="1"/>
  <c r="H18" i="1"/>
  <c r="H11" i="1"/>
  <c r="I10" i="1"/>
  <c r="I9" i="1" s="1"/>
  <c r="H8" i="1"/>
  <c r="H7" i="1"/>
  <c r="H6" i="1"/>
  <c r="H14" i="1" l="1"/>
  <c r="I5" i="1"/>
  <c r="H9" i="1"/>
  <c r="H10" i="1"/>
  <c r="H13" i="1" l="1"/>
  <c r="I4" i="1"/>
  <c r="H4" i="1" s="1"/>
  <c r="H5" i="1"/>
</calcChain>
</file>

<file path=xl/sharedStrings.xml><?xml version="1.0" encoding="utf-8"?>
<sst xmlns="http://schemas.openxmlformats.org/spreadsheetml/2006/main" count="48" uniqueCount="25">
  <si>
    <t/>
  </si>
  <si>
    <t>დასახელება</t>
  </si>
  <si>
    <t>სულ</t>
  </si>
  <si>
    <t>საბიუჯეტო სახსრები</t>
  </si>
  <si>
    <t xml:space="preserve">საბიუჯეტო სახსრები </t>
  </si>
  <si>
    <t>ხარჯები</t>
  </si>
  <si>
    <t>შრომის ანაზღაურება</t>
  </si>
  <si>
    <t>საქონელი და მომსახურება</t>
  </si>
  <si>
    <t>სოციალური უზრუნველყოფა</t>
  </si>
  <si>
    <t>სხვა ხარჯები</t>
  </si>
  <si>
    <t>სხვადასხვა ხარჯები</t>
  </si>
  <si>
    <t>სხვადასხვა მიმდინარე ხარჯები</t>
  </si>
  <si>
    <t>სხვადასხვა კაპიტალური ხარჯები</t>
  </si>
  <si>
    <t>არაფინანსური აქტივების ზრდა</t>
  </si>
  <si>
    <t>ფინანსური აქტივების ზრდა</t>
  </si>
  <si>
    <t>პროგრამული კოდი</t>
  </si>
  <si>
    <t>24 08 01</t>
  </si>
  <si>
    <t>24 08 02</t>
  </si>
  <si>
    <t>სსიპ - საქართველოს ინოვაციების და ტექნოლოგიების სააგენტო</t>
  </si>
  <si>
    <t>საქართველოში ინოვაციებისა და ტექნოლოგიების განვითარების ხელშეწყობა</t>
  </si>
  <si>
    <t>ათას ლარებში</t>
  </si>
  <si>
    <t>I კვარტლის დაზუსტებული გეგმა</t>
  </si>
  <si>
    <t>I კვარტლის საკასო შესრულება</t>
  </si>
  <si>
    <t>სუბსიდია</t>
  </si>
  <si>
    <t>2020 წლის დაზუსტებული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</si>
</sst>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₾&quot;_-;\-* #,##0\ &quot;₾&quot;_-;_-* &quot;-&quot;\ &quot;₾&quot;_-;_-@_-"/>
    <numFmt numFmtId="165" formatCode="_-* #,##0\ _₾_-;\-* #,##0\ _₾_-;_-* &quot;-&quot;\ _₾_-;_-@_-"/>
    <numFmt numFmtId="166" formatCode="_-* #,##0.00\ &quot;₾&quot;_-;\-* #,##0.00\ &quot;₾&quot;_-;_-* &quot;-&quot;??\ &quot;₾&quot;_-;_-@_-"/>
    <numFmt numFmtId="167" formatCode="_-* #,##0.00\ _₾_-;\-* #,##0.00\ _₾_-;_-* &quot;-&quot;??\ _₾_-;_-@_-"/>
  </numFmts>
  <fonts count="8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rgb="FF000000"/>
      <name val="Sylfaen"/>
      <family val="2"/>
    </font>
    <font>
      <b/>
      <sz val="10"/>
      <color rgb="FF000000"/>
      <name val="Arial"/>
      <family val="2"/>
    </font>
    <font>
      <sz val="10"/>
      <color rgb="FF000000"/>
      <name val="Sylfaen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double">
        <color rgb="FFD3D3D3"/>
      </left>
      <right style="double">
        <color rgb="FFD3D3D3"/>
      </right>
      <top style="double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/>
      <right/>
      <top/>
      <bottom style="double">
        <color rgb="FFD3D3D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"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4" fontId="6" fillId="0" borderId="1" xfId="0" applyNumberFormat="1" applyFont="1" applyFill="1" applyBorder="1" applyAlignment="1">
      <alignment horizontal="center" vertical="center" readingOrder="1"/>
    </xf>
    <xf numFmtId="0" fontId="5" fillId="0" borderId="1" xfId="0" applyNumberFormat="1" applyFont="1" applyFill="1" applyBorder="1" applyAlignment="1">
      <alignment horizontal="left" vertical="center" wrapText="1" indent="1" readingOrder="1"/>
    </xf>
    <xf numFmtId="4" fontId="0" fillId="0" borderId="1" xfId="0" applyNumberFormat="1" applyFont="1" applyFill="1" applyBorder="1" applyAlignment="1">
      <alignment horizontal="center" vertical="center" readingOrder="1"/>
    </xf>
    <xf numFmtId="0" fontId="5" fillId="0" borderId="1" xfId="0" applyNumberFormat="1" applyFont="1" applyFill="1" applyBorder="1" applyAlignment="1">
      <alignment horizontal="left" vertical="center" wrapText="1" indent="2" readingOrder="1"/>
    </xf>
    <xf numFmtId="0" fontId="5" fillId="0" borderId="1" xfId="0" applyNumberFormat="1" applyFont="1" applyFill="1" applyBorder="1" applyAlignment="1">
      <alignment horizontal="left" vertical="center" wrapText="1" indent="3" readingOrder="1"/>
    </xf>
    <xf numFmtId="0" fontId="5" fillId="0" borderId="1" xfId="0" applyNumberFormat="1" applyFont="1" applyFill="1" applyBorder="1" applyAlignment="1">
      <alignment horizontal="left" vertical="center" wrapText="1" indent="4" readingOrder="1"/>
    </xf>
    <xf numFmtId="0" fontId="2" fillId="2" borderId="0" xfId="0" applyFont="1" applyFill="1" applyBorder="1"/>
    <xf numFmtId="0" fontId="5" fillId="0" borderId="2" xfId="0" applyNumberFormat="1" applyFont="1" applyFill="1" applyBorder="1" applyAlignment="1">
      <alignment horizontal="left" vertical="center" wrapText="1" indent="2" readingOrder="1"/>
    </xf>
    <xf numFmtId="0" fontId="5" fillId="0" borderId="2" xfId="0" applyNumberFormat="1" applyFont="1" applyFill="1" applyBorder="1" applyAlignment="1">
      <alignment horizontal="left" vertical="center" wrapText="1" indent="3" readingOrder="1"/>
    </xf>
    <xf numFmtId="0" fontId="5" fillId="0" borderId="2" xfId="0" applyNumberFormat="1" applyFont="1" applyFill="1" applyBorder="1" applyAlignment="1">
      <alignment horizontal="left" vertical="center" wrapText="1" indent="4" readingOrder="1"/>
    </xf>
    <xf numFmtId="0" fontId="5" fillId="0" borderId="2" xfId="0" applyNumberFormat="1" applyFont="1" applyFill="1" applyBorder="1" applyAlignment="1">
      <alignment horizontal="left" vertical="center" wrapText="1" indent="1" readingOrder="1"/>
    </xf>
    <xf numFmtId="2" fontId="5" fillId="0" borderId="2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left" vertical="center" wrapText="1" indent="2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 readingOrder="1"/>
    </xf>
    <xf numFmtId="0" fontId="7" fillId="0" borderId="1" xfId="0" applyNumberFormat="1" applyFont="1" applyFill="1" applyBorder="1" applyAlignment="1">
      <alignment horizontal="center" vertical="center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showGridLines="0" tabSelected="1" view="pageBreakPreview" zoomScaleSheetLayoutView="100" workbookViewId="0">
      <pane xSplit="3" ySplit="3" topLeftCell="D4" activePane="bottomRight" state="frozen"/>
      <selection pane="topRight" activeCell="C1" sqref="C1"/>
      <selection pane="bottomLeft" activeCell="A6" sqref="A6"/>
      <selection pane="bottomRight" activeCell="C2" sqref="C2:C3"/>
    </sheetView>
  </sheetViews>
  <sheetFormatPr defaultColWidth="9.140625" defaultRowHeight="15" x14ac:dyDescent="0.25"/>
  <cols>
    <col min="1" max="1" width="3.7109375" customWidth="1"/>
    <col min="2" max="2" width="13.7109375" customWidth="1"/>
    <col min="3" max="3" width="61.7109375" customWidth="1"/>
    <col min="4" max="9" width="15.140625" customWidth="1"/>
  </cols>
  <sheetData>
    <row r="1" spans="2:9" ht="15.75" thickBot="1" x14ac:dyDescent="0.3">
      <c r="I1" t="s">
        <v>20</v>
      </c>
    </row>
    <row r="2" spans="2:9" ht="38.25" customHeight="1" thickTop="1" thickBot="1" x14ac:dyDescent="0.3">
      <c r="B2" s="21" t="s">
        <v>15</v>
      </c>
      <c r="C2" s="20" t="s">
        <v>1</v>
      </c>
      <c r="D2" s="17" t="s">
        <v>24</v>
      </c>
      <c r="E2" s="18"/>
      <c r="F2" s="17" t="s">
        <v>21</v>
      </c>
      <c r="G2" s="19"/>
      <c r="H2" s="17" t="s">
        <v>22</v>
      </c>
      <c r="I2" s="18"/>
    </row>
    <row r="3" spans="2:9" ht="39.950000000000003" customHeight="1" thickTop="1" thickBot="1" x14ac:dyDescent="0.3">
      <c r="B3" s="21"/>
      <c r="C3" s="20"/>
      <c r="D3" s="1" t="s">
        <v>2</v>
      </c>
      <c r="E3" s="1" t="s">
        <v>4</v>
      </c>
      <c r="F3" s="1" t="s">
        <v>2</v>
      </c>
      <c r="G3" s="1" t="s">
        <v>3</v>
      </c>
      <c r="H3" s="1" t="s">
        <v>2</v>
      </c>
      <c r="I3" s="1" t="s">
        <v>3</v>
      </c>
    </row>
    <row r="4" spans="2:9" ht="31.5" thickTop="1" thickBot="1" x14ac:dyDescent="0.3">
      <c r="B4" s="2" t="s">
        <v>16</v>
      </c>
      <c r="C4" s="3" t="s">
        <v>18</v>
      </c>
      <c r="D4" s="4">
        <f>E4</f>
        <v>1180</v>
      </c>
      <c r="E4" s="4">
        <f>E5+E12</f>
        <v>1180</v>
      </c>
      <c r="F4" s="4">
        <f>G4</f>
        <v>323</v>
      </c>
      <c r="G4" s="4">
        <f>G5+G12</f>
        <v>323</v>
      </c>
      <c r="H4" s="4">
        <f t="shared" ref="H4:H21" si="0">SUM(I4:I4)</f>
        <v>260.14999999999998</v>
      </c>
      <c r="I4" s="4">
        <f>SUM(I5,I12)</f>
        <v>260.14999999999998</v>
      </c>
    </row>
    <row r="5" spans="2:9" ht="16.5" thickTop="1" thickBot="1" x14ac:dyDescent="0.3">
      <c r="B5" s="2" t="s">
        <v>0</v>
      </c>
      <c r="C5" s="5" t="s">
        <v>5</v>
      </c>
      <c r="D5" s="6">
        <f t="shared" ref="D5:E12" si="1">E5</f>
        <v>1180</v>
      </c>
      <c r="E5" s="6">
        <f>E6+E7+E8+E9</f>
        <v>1180</v>
      </c>
      <c r="F5" s="6">
        <f t="shared" ref="F5:I12" si="2">G5</f>
        <v>323</v>
      </c>
      <c r="G5" s="6">
        <f>G6+G7+G8+G9</f>
        <v>323</v>
      </c>
      <c r="H5" s="6">
        <f t="shared" si="0"/>
        <v>260.14999999999998</v>
      </c>
      <c r="I5" s="6">
        <f>SUM(I6:I9)</f>
        <v>260.14999999999998</v>
      </c>
    </row>
    <row r="6" spans="2:9" s="10" customFormat="1" ht="16.5" thickTop="1" thickBot="1" x14ac:dyDescent="0.3">
      <c r="B6" s="2" t="s">
        <v>0</v>
      </c>
      <c r="C6" s="7" t="s">
        <v>6</v>
      </c>
      <c r="D6" s="6">
        <f t="shared" si="1"/>
        <v>300</v>
      </c>
      <c r="E6" s="15">
        <v>300</v>
      </c>
      <c r="F6" s="6">
        <f t="shared" si="2"/>
        <v>85</v>
      </c>
      <c r="G6" s="6">
        <v>85</v>
      </c>
      <c r="H6" s="6">
        <f t="shared" si="0"/>
        <v>77</v>
      </c>
      <c r="I6" s="6">
        <v>77</v>
      </c>
    </row>
    <row r="7" spans="2:9" s="10" customFormat="1" ht="16.5" thickTop="1" thickBot="1" x14ac:dyDescent="0.3">
      <c r="B7" s="2" t="s">
        <v>0</v>
      </c>
      <c r="C7" s="7" t="s">
        <v>7</v>
      </c>
      <c r="D7" s="6">
        <f t="shared" si="1"/>
        <v>860</v>
      </c>
      <c r="E7" s="15">
        <v>860</v>
      </c>
      <c r="F7" s="6">
        <f t="shared" si="2"/>
        <v>230</v>
      </c>
      <c r="G7" s="6">
        <v>230</v>
      </c>
      <c r="H7" s="6">
        <f t="shared" si="0"/>
        <v>180</v>
      </c>
      <c r="I7" s="6">
        <v>180</v>
      </c>
    </row>
    <row r="8" spans="2:9" s="10" customFormat="1" ht="16.5" thickTop="1" thickBot="1" x14ac:dyDescent="0.3">
      <c r="B8" s="2" t="s">
        <v>0</v>
      </c>
      <c r="C8" s="7" t="s">
        <v>8</v>
      </c>
      <c r="D8" s="6">
        <f t="shared" si="1"/>
        <v>15</v>
      </c>
      <c r="E8" s="15">
        <v>15</v>
      </c>
      <c r="F8" s="6">
        <f t="shared" si="2"/>
        <v>6</v>
      </c>
      <c r="G8" s="6">
        <v>6</v>
      </c>
      <c r="H8" s="6">
        <f t="shared" si="0"/>
        <v>2</v>
      </c>
      <c r="I8" s="6">
        <v>2</v>
      </c>
    </row>
    <row r="9" spans="2:9" ht="16.5" thickTop="1" thickBot="1" x14ac:dyDescent="0.3">
      <c r="B9" s="2" t="s">
        <v>0</v>
      </c>
      <c r="C9" s="7" t="s">
        <v>9</v>
      </c>
      <c r="D9" s="6">
        <f t="shared" si="1"/>
        <v>5</v>
      </c>
      <c r="E9" s="6">
        <f>E10</f>
        <v>5</v>
      </c>
      <c r="F9" s="6">
        <f t="shared" si="2"/>
        <v>2</v>
      </c>
      <c r="G9" s="6">
        <f>G10</f>
        <v>2</v>
      </c>
      <c r="H9" s="6">
        <f t="shared" si="0"/>
        <v>1.1499999999999999</v>
      </c>
      <c r="I9" s="6">
        <f t="shared" ref="I9:I10" si="3">SUM(I10)</f>
        <v>1.1499999999999999</v>
      </c>
    </row>
    <row r="10" spans="2:9" ht="16.5" thickTop="1" thickBot="1" x14ac:dyDescent="0.3">
      <c r="B10" s="2" t="s">
        <v>0</v>
      </c>
      <c r="C10" s="8" t="s">
        <v>10</v>
      </c>
      <c r="D10" s="6">
        <f t="shared" si="1"/>
        <v>5</v>
      </c>
      <c r="E10" s="6">
        <f>E11</f>
        <v>5</v>
      </c>
      <c r="F10" s="6">
        <f t="shared" si="2"/>
        <v>2</v>
      </c>
      <c r="G10" s="6">
        <f>G11</f>
        <v>2</v>
      </c>
      <c r="H10" s="6">
        <f t="shared" si="0"/>
        <v>1.1499999999999999</v>
      </c>
      <c r="I10" s="6">
        <f t="shared" si="3"/>
        <v>1.1499999999999999</v>
      </c>
    </row>
    <row r="11" spans="2:9" s="10" customFormat="1" ht="16.5" thickTop="1" thickBot="1" x14ac:dyDescent="0.3">
      <c r="B11" s="2" t="s">
        <v>0</v>
      </c>
      <c r="C11" s="9" t="s">
        <v>11</v>
      </c>
      <c r="D11" s="6">
        <f t="shared" si="1"/>
        <v>5</v>
      </c>
      <c r="E11" s="6">
        <v>5</v>
      </c>
      <c r="F11" s="6">
        <f t="shared" si="2"/>
        <v>2</v>
      </c>
      <c r="G11" s="6">
        <v>2</v>
      </c>
      <c r="H11" s="6">
        <f t="shared" si="0"/>
        <v>1.1499999999999999</v>
      </c>
      <c r="I11" s="6">
        <v>1.1499999999999999</v>
      </c>
    </row>
    <row r="12" spans="2:9" s="10" customFormat="1" ht="16.5" thickTop="1" thickBot="1" x14ac:dyDescent="0.3">
      <c r="B12" s="2" t="s">
        <v>0</v>
      </c>
      <c r="C12" s="5" t="s">
        <v>13</v>
      </c>
      <c r="D12" s="6">
        <f t="shared" si="1"/>
        <v>0</v>
      </c>
      <c r="E12" s="6">
        <f t="shared" si="1"/>
        <v>0</v>
      </c>
      <c r="F12" s="6">
        <f t="shared" si="2"/>
        <v>0</v>
      </c>
      <c r="G12" s="6">
        <f t="shared" si="2"/>
        <v>0</v>
      </c>
      <c r="H12" s="6">
        <f t="shared" si="0"/>
        <v>0</v>
      </c>
      <c r="I12" s="6">
        <f t="shared" si="2"/>
        <v>0</v>
      </c>
    </row>
    <row r="13" spans="2:9" ht="31.5" thickTop="1" thickBot="1" x14ac:dyDescent="0.3">
      <c r="B13" s="2" t="s">
        <v>17</v>
      </c>
      <c r="C13" s="3" t="s">
        <v>19</v>
      </c>
      <c r="D13" s="4">
        <f>E13</f>
        <v>2500</v>
      </c>
      <c r="E13" s="4">
        <f>E14+E21</f>
        <v>2500</v>
      </c>
      <c r="F13" s="4">
        <f>G13</f>
        <v>620</v>
      </c>
      <c r="G13" s="4">
        <f>G14+G21</f>
        <v>620</v>
      </c>
      <c r="H13" s="4">
        <f t="shared" si="0"/>
        <v>407.29876000000002</v>
      </c>
      <c r="I13" s="4">
        <f>I14+I21</f>
        <v>407.29876000000002</v>
      </c>
    </row>
    <row r="14" spans="2:9" ht="16.5" thickTop="1" thickBot="1" x14ac:dyDescent="0.3">
      <c r="B14" s="2" t="s">
        <v>0</v>
      </c>
      <c r="C14" s="5" t="s">
        <v>5</v>
      </c>
      <c r="D14" s="6">
        <f t="shared" ref="D14:D22" si="4">E14</f>
        <v>2495.011</v>
      </c>
      <c r="E14" s="6">
        <f>E15+E18+E16</f>
        <v>2495.011</v>
      </c>
      <c r="F14" s="6">
        <f t="shared" ref="F14:F22" si="5">G14</f>
        <v>615.01099999999997</v>
      </c>
      <c r="G14" s="6">
        <f>G15+G18+G16</f>
        <v>615.01099999999997</v>
      </c>
      <c r="H14" s="6">
        <f t="shared" si="0"/>
        <v>402.30976000000004</v>
      </c>
      <c r="I14" s="6">
        <f>I15+I18+I16</f>
        <v>402.30976000000004</v>
      </c>
    </row>
    <row r="15" spans="2:9" ht="16.5" thickTop="1" thickBot="1" x14ac:dyDescent="0.3">
      <c r="B15" s="2" t="s">
        <v>0</v>
      </c>
      <c r="C15" s="7" t="s">
        <v>7</v>
      </c>
      <c r="D15" s="6">
        <f t="shared" si="4"/>
        <v>2280.011</v>
      </c>
      <c r="E15" s="6">
        <f>2280011/1000</f>
        <v>2280.011</v>
      </c>
      <c r="F15" s="6">
        <f t="shared" si="5"/>
        <v>575.01099999999997</v>
      </c>
      <c r="G15" s="6">
        <f>575011/1000</f>
        <v>575.01099999999997</v>
      </c>
      <c r="H15" s="6">
        <f t="shared" si="0"/>
        <v>401.45800000000003</v>
      </c>
      <c r="I15" s="6">
        <f>401458/1000</f>
        <v>401.45800000000003</v>
      </c>
    </row>
    <row r="16" spans="2:9" ht="16.5" thickTop="1" thickBot="1" x14ac:dyDescent="0.3">
      <c r="B16" s="2"/>
      <c r="C16" s="16" t="s">
        <v>23</v>
      </c>
      <c r="D16" s="6">
        <f t="shared" si="4"/>
        <v>75</v>
      </c>
      <c r="E16" s="6">
        <v>75</v>
      </c>
      <c r="F16" s="6"/>
      <c r="G16" s="6">
        <v>15</v>
      </c>
      <c r="H16" s="6"/>
      <c r="I16" s="6">
        <f>763.76/1000</f>
        <v>0.76375999999999999</v>
      </c>
    </row>
    <row r="17" spans="2:9" ht="16.5" thickTop="1" thickBot="1" x14ac:dyDescent="0.3">
      <c r="B17" s="2" t="s">
        <v>0</v>
      </c>
      <c r="C17" s="11" t="s">
        <v>9</v>
      </c>
      <c r="D17" s="6">
        <f t="shared" si="4"/>
        <v>0</v>
      </c>
      <c r="E17" s="6"/>
      <c r="F17" s="6">
        <f t="shared" si="5"/>
        <v>0</v>
      </c>
      <c r="G17" s="6"/>
      <c r="H17" s="6">
        <f t="shared" si="0"/>
        <v>0</v>
      </c>
      <c r="I17" s="6"/>
    </row>
    <row r="18" spans="2:9" ht="16.5" thickTop="1" thickBot="1" x14ac:dyDescent="0.3">
      <c r="B18" s="2" t="s">
        <v>0</v>
      </c>
      <c r="C18" s="12" t="s">
        <v>10</v>
      </c>
      <c r="D18" s="6">
        <f t="shared" si="4"/>
        <v>140</v>
      </c>
      <c r="E18" s="6">
        <f>E19</f>
        <v>140</v>
      </c>
      <c r="F18" s="6">
        <f t="shared" si="5"/>
        <v>25</v>
      </c>
      <c r="G18" s="6">
        <f>G19</f>
        <v>25</v>
      </c>
      <c r="H18" s="6">
        <f t="shared" si="0"/>
        <v>8.7999999999999995E-2</v>
      </c>
      <c r="I18" s="6">
        <f t="shared" ref="I18" si="6">SUM(I19)</f>
        <v>8.7999999999999995E-2</v>
      </c>
    </row>
    <row r="19" spans="2:9" ht="16.5" thickTop="1" thickBot="1" x14ac:dyDescent="0.3">
      <c r="B19" s="2" t="s">
        <v>0</v>
      </c>
      <c r="C19" s="13" t="s">
        <v>11</v>
      </c>
      <c r="D19" s="6">
        <f t="shared" si="4"/>
        <v>140</v>
      </c>
      <c r="E19" s="6">
        <v>140</v>
      </c>
      <c r="F19" s="6">
        <f t="shared" si="5"/>
        <v>25</v>
      </c>
      <c r="G19" s="6">
        <v>25</v>
      </c>
      <c r="H19" s="6">
        <f t="shared" si="0"/>
        <v>8.7999999999999995E-2</v>
      </c>
      <c r="I19" s="6">
        <f>88/1000</f>
        <v>8.7999999999999995E-2</v>
      </c>
    </row>
    <row r="20" spans="2:9" ht="16.5" thickTop="1" thickBot="1" x14ac:dyDescent="0.3">
      <c r="B20" s="2" t="s">
        <v>0</v>
      </c>
      <c r="C20" s="13" t="s">
        <v>12</v>
      </c>
      <c r="D20" s="6">
        <f t="shared" si="4"/>
        <v>0</v>
      </c>
      <c r="E20" s="6"/>
      <c r="F20" s="6">
        <f t="shared" si="5"/>
        <v>0</v>
      </c>
      <c r="G20" s="6"/>
      <c r="H20" s="6">
        <f t="shared" si="0"/>
        <v>0</v>
      </c>
      <c r="I20" s="6"/>
    </row>
    <row r="21" spans="2:9" ht="16.5" thickTop="1" thickBot="1" x14ac:dyDescent="0.3">
      <c r="B21" s="2" t="s">
        <v>0</v>
      </c>
      <c r="C21" s="5" t="s">
        <v>13</v>
      </c>
      <c r="D21" s="6">
        <f t="shared" si="4"/>
        <v>4.9889999999999999</v>
      </c>
      <c r="E21" s="6">
        <f>4989/1000</f>
        <v>4.9889999999999999</v>
      </c>
      <c r="F21" s="6">
        <f t="shared" si="5"/>
        <v>4.9889999999999999</v>
      </c>
      <c r="G21" s="6">
        <f>4989/1000</f>
        <v>4.9889999999999999</v>
      </c>
      <c r="H21" s="6">
        <f t="shared" si="0"/>
        <v>4.9889999999999999</v>
      </c>
      <c r="I21" s="6">
        <f>4989/1000</f>
        <v>4.9889999999999999</v>
      </c>
    </row>
    <row r="22" spans="2:9" ht="16.5" thickTop="1" thickBot="1" x14ac:dyDescent="0.3">
      <c r="B22" s="2"/>
      <c r="C22" s="14" t="s">
        <v>14</v>
      </c>
      <c r="D22" s="6">
        <f t="shared" si="4"/>
        <v>0</v>
      </c>
      <c r="E22" s="6"/>
      <c r="F22" s="6">
        <f t="shared" si="5"/>
        <v>0</v>
      </c>
      <c r="G22" s="6"/>
      <c r="H22" s="6"/>
      <c r="I22" s="6"/>
    </row>
    <row r="23" spans="2:9" ht="15.75" thickTop="1" x14ac:dyDescent="0.25"/>
  </sheetData>
  <mergeCells count="5">
    <mergeCell ref="D2:E2"/>
    <mergeCell ref="F2:G2"/>
    <mergeCell ref="C2:C3"/>
    <mergeCell ref="B2:B3"/>
    <mergeCell ref="H2:I2"/>
  </mergeCells>
  <printOptions horizontalCentered="1"/>
  <pageMargins left="0.19685039370078741" right="0.19685039370078741" top="0.19685039370078741" bottom="0.19685039370078741" header="0" footer="0"/>
  <pageSetup scale="2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Irakli Gujabidze</dc:creator>
  <cp:keywords/>
  <dc:description/>
  <cp:lastModifiedBy>Tamta Khachapuridze</cp:lastModifiedBy>
  <cp:lastPrinted>2017-12-14T06:13:09Z</cp:lastPrinted>
  <dcterms:created xsi:type="dcterms:W3CDTF">2017-12-14T05:20:32Z</dcterms:created>
  <dcterms:modified xsi:type="dcterms:W3CDTF">2020-04-02T10:54:34Z</dcterms:modified>
  <cp:category/>
  <cp:contentStatus/>
</cp:coreProperties>
</file>